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115" windowHeight="6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7" i="1"/>
  <c r="B25"/>
  <c r="C27" s="1"/>
  <c r="B17"/>
  <c r="B19" s="1"/>
  <c r="E6"/>
  <c r="C28" l="1"/>
  <c r="C25"/>
</calcChain>
</file>

<file path=xl/sharedStrings.xml><?xml version="1.0" encoding="utf-8"?>
<sst xmlns="http://schemas.openxmlformats.org/spreadsheetml/2006/main" count="44" uniqueCount="40">
  <si>
    <t>Vitamin D Rechner</t>
  </si>
  <si>
    <t>schwerer Mangel</t>
  </si>
  <si>
    <t>µg/l</t>
  </si>
  <si>
    <t xml:space="preserve"> - 70</t>
  </si>
  <si>
    <t xml:space="preserve"> - ?</t>
  </si>
  <si>
    <t xml:space="preserve">Dekristol </t>
  </si>
  <si>
    <t>oder</t>
  </si>
  <si>
    <t>Kps. pro Woche</t>
  </si>
  <si>
    <t>kg</t>
  </si>
  <si>
    <t>Tage je eine Kapsel</t>
  </si>
  <si>
    <t>Vigantoletten 1.000</t>
  </si>
  <si>
    <t>optimale Versorgung</t>
  </si>
  <si>
    <t>Überdosierung</t>
  </si>
  <si>
    <t>obere Norm</t>
  </si>
  <si>
    <t xml:space="preserve"> - 10</t>
  </si>
  <si>
    <t xml:space="preserve"> - 20</t>
  </si>
  <si>
    <t xml:space="preserve"> - 30</t>
  </si>
  <si>
    <t xml:space="preserve"> - 50</t>
  </si>
  <si>
    <t xml:space="preserve"> - 150</t>
  </si>
  <si>
    <t>Intoxikation</t>
  </si>
  <si>
    <t>Vitamin D-Zielwert (µg/l):</t>
  </si>
  <si>
    <t>aktueller Spiegel (µg/l):</t>
  </si>
  <si>
    <t>Körpergewicht (kg):</t>
  </si>
  <si>
    <t>leichter Mangel</t>
  </si>
  <si>
    <t>mittelschwerer Mangel</t>
  </si>
  <si>
    <t>Vorschlag Aufsättigung:</t>
  </si>
  <si>
    <t>Vorschlag Wintermonate:</t>
  </si>
  <si>
    <t xml:space="preserve">für:    </t>
  </si>
  <si>
    <t>Vorschlag Sommerhalbjahr:</t>
  </si>
  <si>
    <t>halbe Dosierung</t>
  </si>
  <si>
    <r>
      <t>2a. Erhaltungsdosis/</t>
    </r>
    <r>
      <rPr>
        <b/>
        <sz val="11"/>
        <color rgb="FFC00000"/>
        <rFont val="Calibri"/>
        <family val="2"/>
        <scheme val="minor"/>
      </rPr>
      <t>Woche</t>
    </r>
  </si>
  <si>
    <r>
      <t>2b. Erhaltungsdosis/</t>
    </r>
    <r>
      <rPr>
        <b/>
        <sz val="11"/>
        <color rgb="FFC00000"/>
        <rFont val="Calibri"/>
        <family val="2"/>
        <scheme val="minor"/>
      </rPr>
      <t>Woche</t>
    </r>
  </si>
  <si>
    <r>
      <t xml:space="preserve">Tabl. </t>
    </r>
    <r>
      <rPr>
        <b/>
        <sz val="11"/>
        <color rgb="FFC00000"/>
        <rFont val="Calibri"/>
        <family val="2"/>
        <scheme val="minor"/>
      </rPr>
      <t>pro Woche</t>
    </r>
  </si>
  <si>
    <r>
      <t>2b. Erhaltungsdosis/</t>
    </r>
    <r>
      <rPr>
        <b/>
        <sz val="11"/>
        <color theme="9" tint="-0.249977111117893"/>
        <rFont val="Calibri"/>
        <family val="2"/>
        <scheme val="minor"/>
      </rPr>
      <t>Tag</t>
    </r>
  </si>
  <si>
    <r>
      <t xml:space="preserve">Tabl. </t>
    </r>
    <r>
      <rPr>
        <b/>
        <sz val="11"/>
        <color theme="9" tint="-0.249977111117893"/>
        <rFont val="Calibri"/>
        <family val="2"/>
        <scheme val="minor"/>
      </rPr>
      <t>täglich</t>
    </r>
  </si>
  <si>
    <t>Eine individuelle Dosierung kann Ihnen Ihr Arzt empfehlen.)</t>
  </si>
  <si>
    <r>
      <t>Zu Risiken und Nebenwirkungen fragen Sie</t>
    </r>
    <r>
      <rPr>
        <i/>
        <sz val="11"/>
        <color rgb="FF000000"/>
        <rFont val="Calibri"/>
        <family val="2"/>
        <scheme val="minor"/>
      </rPr>
      <t xml:space="preserve"> Ihren Arzt.</t>
    </r>
  </si>
  <si>
    <t>(wenn keine Kontraindikationen - insbesondere eine Calcium-Stoffwechselstörung - bestehen!</t>
  </si>
  <si>
    <t xml:space="preserve">1. Aufsättigungsdosis (IU) </t>
  </si>
  <si>
    <r>
      <rPr>
        <b/>
        <sz val="12"/>
        <color theme="1"/>
        <rFont val="Calibri"/>
        <family val="2"/>
        <scheme val="minor"/>
      </rPr>
      <t>IU</t>
    </r>
    <r>
      <rPr>
        <sz val="12"/>
        <color theme="1"/>
        <rFont val="Calibri"/>
        <family val="2"/>
        <scheme val="minor"/>
      </rPr>
      <t xml:space="preserve"> = Internationale Einheiten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</si>
</sst>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3" fontId="5" fillId="0" borderId="0" xfId="0" applyNumberFormat="1" applyFont="1"/>
    <xf numFmtId="0" fontId="0" fillId="0" borderId="0" xfId="0" applyAlignment="1">
      <alignment horizontal="left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0" fillId="2" borderId="0" xfId="0" applyFill="1"/>
    <xf numFmtId="49" fontId="0" fillId="2" borderId="0" xfId="0" applyNumberFormat="1" applyFill="1" applyAlignment="1">
      <alignment horizontal="left"/>
    </xf>
    <xf numFmtId="0" fontId="0" fillId="3" borderId="0" xfId="0" applyFill="1"/>
    <xf numFmtId="49" fontId="0" fillId="3" borderId="0" xfId="0" applyNumberFormat="1" applyFill="1" applyAlignment="1">
      <alignment horizontal="left"/>
    </xf>
    <xf numFmtId="0" fontId="0" fillId="4" borderId="0" xfId="0" applyFill="1"/>
    <xf numFmtId="49" fontId="0" fillId="4" borderId="0" xfId="0" applyNumberFormat="1" applyFill="1" applyAlignment="1">
      <alignment horizontal="left"/>
    </xf>
    <xf numFmtId="0" fontId="0" fillId="5" borderId="0" xfId="0" applyFill="1"/>
    <xf numFmtId="49" fontId="0" fillId="5" borderId="0" xfId="0" applyNumberFormat="1" applyFill="1" applyAlignment="1">
      <alignment horizontal="left"/>
    </xf>
    <xf numFmtId="0" fontId="0" fillId="6" borderId="0" xfId="0" applyFill="1"/>
    <xf numFmtId="49" fontId="0" fillId="6" borderId="0" xfId="0" applyNumberFormat="1" applyFill="1" applyAlignment="1">
      <alignment horizontal="left"/>
    </xf>
    <xf numFmtId="0" fontId="0" fillId="7" borderId="0" xfId="0" applyFill="1"/>
    <xf numFmtId="49" fontId="0" fillId="7" borderId="0" xfId="0" applyNumberFormat="1" applyFill="1" applyAlignment="1">
      <alignment horizontal="left"/>
    </xf>
    <xf numFmtId="0" fontId="0" fillId="8" borderId="0" xfId="0" applyFill="1"/>
    <xf numFmtId="49" fontId="0" fillId="8" borderId="0" xfId="0" applyNumberForma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/>
    <xf numFmtId="1" fontId="10" fillId="0" borderId="2" xfId="0" applyNumberFormat="1" applyFont="1" applyBorder="1" applyAlignment="1">
      <alignment horizontal="center"/>
    </xf>
    <xf numFmtId="0" fontId="10" fillId="0" borderId="5" xfId="0" applyFont="1" applyBorder="1"/>
    <xf numFmtId="1" fontId="10" fillId="0" borderId="5" xfId="0" applyNumberFormat="1" applyFont="1" applyBorder="1" applyAlignment="1">
      <alignment horizontal="center"/>
    </xf>
    <xf numFmtId="0" fontId="5" fillId="0" borderId="5" xfId="0" applyFont="1" applyBorder="1"/>
    <xf numFmtId="3" fontId="5" fillId="0" borderId="3" xfId="0" applyNumberFormat="1" applyFont="1" applyBorder="1" applyAlignment="1">
      <alignment horizontal="left"/>
    </xf>
    <xf numFmtId="3" fontId="5" fillId="0" borderId="2" xfId="0" applyNumberFormat="1" applyFont="1" applyBorder="1"/>
    <xf numFmtId="164" fontId="10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left"/>
    </xf>
    <xf numFmtId="0" fontId="0" fillId="0" borderId="5" xfId="0" applyBorder="1"/>
    <xf numFmtId="0" fontId="12" fillId="0" borderId="0" xfId="0" applyFont="1"/>
    <xf numFmtId="0" fontId="8" fillId="0" borderId="0" xfId="0" applyFont="1" applyBorder="1"/>
    <xf numFmtId="3" fontId="5" fillId="0" borderId="0" xfId="0" applyNumberFormat="1" applyFont="1" applyBorder="1"/>
    <xf numFmtId="0" fontId="4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2" fillId="0" borderId="0" xfId="0" applyFont="1" applyAlignment="1">
      <alignment horizontal="right"/>
    </xf>
    <xf numFmtId="0" fontId="13" fillId="0" borderId="0" xfId="0" applyFont="1"/>
    <xf numFmtId="3" fontId="5" fillId="0" borderId="7" xfId="0" applyNumberFormat="1" applyFont="1" applyBorder="1"/>
    <xf numFmtId="164" fontId="10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left"/>
    </xf>
    <xf numFmtId="0" fontId="0" fillId="0" borderId="8" xfId="0" applyBorder="1"/>
    <xf numFmtId="0" fontId="5" fillId="0" borderId="8" xfId="0" applyFont="1" applyBorder="1"/>
    <xf numFmtId="0" fontId="0" fillId="0" borderId="9" xfId="0" applyBorder="1" applyAlignment="1">
      <alignment horizontal="left"/>
    </xf>
    <xf numFmtId="1" fontId="9" fillId="0" borderId="11" xfId="0" applyNumberFormat="1" applyFont="1" applyBorder="1" applyAlignment="1">
      <alignment horizontal="left"/>
    </xf>
    <xf numFmtId="0" fontId="0" fillId="0" borderId="11" xfId="0" applyBorder="1"/>
    <xf numFmtId="0" fontId="5" fillId="0" borderId="11" xfId="0" applyFont="1" applyBorder="1"/>
    <xf numFmtId="0" fontId="0" fillId="0" borderId="12" xfId="0" applyBorder="1" applyAlignment="1">
      <alignment horizontal="left"/>
    </xf>
    <xf numFmtId="1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C18" sqref="C18"/>
    </sheetView>
  </sheetViews>
  <sheetFormatPr baseColWidth="10" defaultRowHeight="15"/>
  <cols>
    <col min="1" max="1" width="27.42578125" customWidth="1"/>
    <col min="2" max="2" width="8.42578125" bestFit="1" customWidth="1"/>
    <col min="3" max="3" width="5.28515625" customWidth="1"/>
    <col min="4" max="4" width="11.28515625" customWidth="1"/>
    <col min="5" max="5" width="4.42578125" customWidth="1"/>
    <col min="6" max="6" width="9.85546875" customWidth="1"/>
    <col min="7" max="7" width="10.28515625" style="11" customWidth="1"/>
    <col min="8" max="8" width="7" customWidth="1"/>
    <col min="9" max="9" width="5.42578125" customWidth="1"/>
    <col min="10" max="10" width="5" style="11" customWidth="1"/>
  </cols>
  <sheetData>
    <row r="1" spans="1:9" ht="26.25">
      <c r="B1" s="40" t="s">
        <v>0</v>
      </c>
    </row>
    <row r="2" spans="1:9" ht="21">
      <c r="B2" s="4"/>
    </row>
    <row r="3" spans="1:9" ht="21">
      <c r="A3" s="46" t="s">
        <v>27</v>
      </c>
      <c r="B3" s="43"/>
      <c r="C3" s="44"/>
      <c r="D3" s="44"/>
      <c r="E3" s="44"/>
      <c r="F3" s="44"/>
      <c r="G3" s="45"/>
    </row>
    <row r="4" spans="1:9" ht="21">
      <c r="B4" s="4"/>
    </row>
    <row r="5" spans="1:9" ht="15.75" thickBot="1">
      <c r="A5" s="3"/>
    </row>
    <row r="6" spans="1:9" ht="19.5" thickBot="1">
      <c r="A6" s="30" t="s">
        <v>21</v>
      </c>
      <c r="B6" s="60">
        <v>0</v>
      </c>
      <c r="C6" s="29" t="s">
        <v>2</v>
      </c>
      <c r="D6" s="6"/>
      <c r="E6" s="1" t="str">
        <f>VLOOKUP(B6,E8:G13,3)</f>
        <v>schwerer Mangel</v>
      </c>
    </row>
    <row r="7" spans="1:9" ht="16.5" thickBot="1">
      <c r="A7" s="13"/>
      <c r="B7" s="13"/>
      <c r="C7" s="29"/>
      <c r="D7" s="6"/>
      <c r="F7" s="7"/>
    </row>
    <row r="8" spans="1:9" ht="16.5" thickBot="1">
      <c r="A8" s="30" t="s">
        <v>22</v>
      </c>
      <c r="B8" s="62">
        <v>0</v>
      </c>
      <c r="C8" s="29" t="s">
        <v>8</v>
      </c>
      <c r="D8" s="6"/>
      <c r="E8" s="27">
        <v>0</v>
      </c>
      <c r="F8" s="28" t="s">
        <v>14</v>
      </c>
      <c r="G8" s="27" t="s">
        <v>1</v>
      </c>
      <c r="H8" s="27"/>
      <c r="I8" s="27"/>
    </row>
    <row r="9" spans="1:9" ht="16.5" thickBot="1">
      <c r="A9" s="13"/>
      <c r="B9" s="13"/>
      <c r="C9" s="29"/>
      <c r="D9" s="6"/>
      <c r="E9" s="25">
        <v>10</v>
      </c>
      <c r="F9" s="26" t="s">
        <v>15</v>
      </c>
      <c r="G9" s="25" t="s">
        <v>24</v>
      </c>
      <c r="H9" s="25"/>
      <c r="I9" s="25"/>
    </row>
    <row r="10" spans="1:9" ht="16.5" thickBot="1">
      <c r="A10" s="30" t="s">
        <v>20</v>
      </c>
      <c r="B10" s="61">
        <v>0</v>
      </c>
      <c r="C10" s="29" t="s">
        <v>2</v>
      </c>
      <c r="D10" s="6"/>
      <c r="E10" s="23">
        <v>20</v>
      </c>
      <c r="F10" s="24" t="s">
        <v>16</v>
      </c>
      <c r="G10" s="23" t="s">
        <v>23</v>
      </c>
      <c r="H10" s="23"/>
      <c r="I10" s="23"/>
    </row>
    <row r="11" spans="1:9">
      <c r="A11" s="3"/>
      <c r="E11" s="15">
        <v>30</v>
      </c>
      <c r="F11" s="16" t="s">
        <v>17</v>
      </c>
      <c r="G11" s="15" t="s">
        <v>11</v>
      </c>
      <c r="H11" s="15"/>
      <c r="I11" s="15"/>
    </row>
    <row r="12" spans="1:9">
      <c r="A12" s="3"/>
      <c r="E12" s="17">
        <v>50</v>
      </c>
      <c r="F12" s="18" t="s">
        <v>3</v>
      </c>
      <c r="G12" s="17" t="s">
        <v>13</v>
      </c>
      <c r="H12" s="17"/>
      <c r="I12" s="17"/>
    </row>
    <row r="13" spans="1:9">
      <c r="A13" s="3"/>
      <c r="E13" s="19">
        <v>70</v>
      </c>
      <c r="F13" s="20" t="s">
        <v>18</v>
      </c>
      <c r="G13" s="19" t="s">
        <v>12</v>
      </c>
      <c r="H13" s="19"/>
      <c r="I13" s="19"/>
    </row>
    <row r="14" spans="1:9">
      <c r="A14" s="3"/>
      <c r="E14" s="21">
        <v>150</v>
      </c>
      <c r="F14" s="22" t="s">
        <v>4</v>
      </c>
      <c r="G14" s="21" t="s">
        <v>19</v>
      </c>
      <c r="H14" s="21"/>
      <c r="I14" s="21"/>
    </row>
    <row r="15" spans="1:9">
      <c r="A15" s="3"/>
    </row>
    <row r="16" spans="1:9">
      <c r="A16" s="3"/>
    </row>
    <row r="17" spans="1:13" ht="18.75">
      <c r="A17" s="41" t="s">
        <v>38</v>
      </c>
      <c r="B17" s="42">
        <f>ROUND((B10-B6)*B8/70*10000,-3)</f>
        <v>0</v>
      </c>
      <c r="C17" s="14" t="s">
        <v>39</v>
      </c>
      <c r="D17" s="14"/>
      <c r="E17" s="10"/>
      <c r="H17" s="2"/>
    </row>
    <row r="18" spans="1:13" ht="15.75" thickBot="1">
      <c r="A18" s="3"/>
    </row>
    <row r="19" spans="1:13" ht="16.5" thickBot="1">
      <c r="A19" s="12" t="s">
        <v>25</v>
      </c>
      <c r="B19" s="31">
        <f>B17/G19</f>
        <v>0</v>
      </c>
      <c r="C19" s="32" t="s">
        <v>9</v>
      </c>
      <c r="D19" s="32"/>
      <c r="E19" s="33"/>
      <c r="F19" s="34" t="s">
        <v>5</v>
      </c>
      <c r="G19" s="35">
        <v>20000</v>
      </c>
    </row>
    <row r="20" spans="1:13" ht="19.5" customHeight="1">
      <c r="A20" s="47" t="s">
        <v>37</v>
      </c>
      <c r="C20" s="5"/>
      <c r="D20" s="5"/>
    </row>
    <row r="21" spans="1:13">
      <c r="A21" s="47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>
      <c r="A22" s="47" t="s">
        <v>35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>
      <c r="A23" s="9"/>
    </row>
    <row r="24" spans="1:13" ht="16.5" thickBot="1">
      <c r="A24" s="12" t="s">
        <v>26</v>
      </c>
    </row>
    <row r="25" spans="1:13" ht="16.5" thickBot="1">
      <c r="A25" s="8" t="s">
        <v>30</v>
      </c>
      <c r="B25" s="36">
        <f>ROUND(B10*0.17*B8/70*10000/30*7,-3)</f>
        <v>0</v>
      </c>
      <c r="C25" s="37">
        <f>B25/20000</f>
        <v>0</v>
      </c>
      <c r="D25" s="38" t="s">
        <v>7</v>
      </c>
      <c r="E25" s="39"/>
      <c r="F25" s="34" t="s">
        <v>5</v>
      </c>
      <c r="G25" s="35">
        <v>20000</v>
      </c>
    </row>
    <row r="26" spans="1:13" ht="15.75" thickBot="1">
      <c r="A26" s="6" t="s">
        <v>6</v>
      </c>
    </row>
    <row r="27" spans="1:13" ht="15.75">
      <c r="A27" s="8" t="s">
        <v>33</v>
      </c>
      <c r="B27" s="48">
        <f>ROUND(B10*0.17*B8/70*10000/30,-2)</f>
        <v>0</v>
      </c>
      <c r="C27" s="49">
        <f>B25/7000</f>
        <v>0</v>
      </c>
      <c r="D27" s="50" t="s">
        <v>34</v>
      </c>
      <c r="E27" s="51"/>
      <c r="F27" s="52" t="s">
        <v>10</v>
      </c>
      <c r="G27" s="53"/>
    </row>
    <row r="28" spans="1:13" ht="16.5" thickBot="1">
      <c r="A28" s="8" t="s">
        <v>31</v>
      </c>
      <c r="B28" s="59" t="s">
        <v>6</v>
      </c>
      <c r="C28" s="58">
        <f>B25/1000</f>
        <v>0</v>
      </c>
      <c r="D28" s="54" t="s">
        <v>32</v>
      </c>
      <c r="E28" s="55"/>
      <c r="F28" s="56" t="s">
        <v>10</v>
      </c>
      <c r="G28" s="57"/>
    </row>
    <row r="30" spans="1:13" ht="15.75">
      <c r="A30" s="12" t="s">
        <v>28</v>
      </c>
      <c r="C30" s="13" t="s">
        <v>29</v>
      </c>
    </row>
    <row r="31" spans="1:13" ht="15.75">
      <c r="A31" s="12"/>
      <c r="C31" s="13"/>
    </row>
  </sheetData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Thomas Brodegger</cp:lastModifiedBy>
  <cp:lastPrinted>2016-03-14T09:28:56Z</cp:lastPrinted>
  <dcterms:created xsi:type="dcterms:W3CDTF">2014-05-02T08:17:27Z</dcterms:created>
  <dcterms:modified xsi:type="dcterms:W3CDTF">2016-03-22T16:12:42Z</dcterms:modified>
</cp:coreProperties>
</file>